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6" windowWidth="23256" windowHeight="972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E23" i="1" l="1"/>
  <c r="E31" i="1" l="1"/>
  <c r="E22" i="1" l="1"/>
  <c r="E12" i="1" l="1"/>
  <c r="C29" i="1" l="1"/>
  <c r="G35" i="1"/>
  <c r="E34" i="1"/>
  <c r="G34" i="1" s="1"/>
  <c r="C34" i="1"/>
  <c r="E21" i="1" l="1"/>
  <c r="E20" i="1" s="1"/>
  <c r="G33" i="1" l="1"/>
  <c r="E32" i="1"/>
  <c r="C32" i="1"/>
  <c r="G31" i="1"/>
  <c r="E30" i="1"/>
  <c r="C30" i="1"/>
  <c r="G28" i="1"/>
  <c r="G27" i="1"/>
  <c r="G26" i="1"/>
  <c r="G25" i="1"/>
  <c r="G24" i="1"/>
  <c r="G23" i="1"/>
  <c r="C21" i="1"/>
  <c r="C20" i="1" s="1"/>
  <c r="G15" i="1"/>
  <c r="G14" i="1"/>
  <c r="E13" i="1"/>
  <c r="C13" i="1"/>
  <c r="G12" i="1"/>
  <c r="G11" i="1"/>
  <c r="C10" i="1"/>
  <c r="G9" i="1"/>
  <c r="G8" i="1"/>
  <c r="G7" i="1"/>
  <c r="E6" i="1"/>
  <c r="C6" i="1"/>
  <c r="G5" i="1"/>
  <c r="E29" i="1" l="1"/>
  <c r="E19" i="1" s="1"/>
  <c r="G6" i="1"/>
  <c r="G13" i="1"/>
  <c r="C19" i="1"/>
  <c r="G32" i="1"/>
  <c r="G30" i="1"/>
  <c r="C4" i="1"/>
  <c r="G21" i="1"/>
  <c r="E10" i="1"/>
  <c r="G22" i="1"/>
  <c r="G29" i="1" l="1"/>
  <c r="E4" i="1"/>
  <c r="G4" i="1" s="1"/>
  <c r="G10" i="1"/>
  <c r="G20" i="1"/>
  <c r="G19" i="1"/>
</calcChain>
</file>

<file path=xl/sharedStrings.xml><?xml version="1.0" encoding="utf-8"?>
<sst xmlns="http://schemas.openxmlformats.org/spreadsheetml/2006/main" count="39" uniqueCount="37">
  <si>
    <t>Bütçe Başlığı</t>
  </si>
  <si>
    <t>Gerçekleşme Oranı</t>
  </si>
  <si>
    <t>Bütçe Gelirleri Toplamı</t>
  </si>
  <si>
    <t>01-Merkezi Bütçeden Aktarılan Pay</t>
  </si>
  <si>
    <t>İl Özel İdareleri, Belediye Ve Ticaret Odalarından Aktarılan Pay</t>
  </si>
  <si>
    <t>02-İl Özel İdarelerinden Aktarılan Pay</t>
  </si>
  <si>
    <t>03-Belediyelerden Aktarılan Paylar</t>
  </si>
  <si>
    <t>04-San. Ve Tic. Odalarından Aktarılan Pay.</t>
  </si>
  <si>
    <t>06-Faaliyet Gelirleri*</t>
  </si>
  <si>
    <t>06-02- Faiz Gelirleri</t>
  </si>
  <si>
    <t>06-09- Diğer Gelirler</t>
  </si>
  <si>
    <t>08-Bir Önceki Yıldan Devreden</t>
  </si>
  <si>
    <t>08.01-Önceki Yıllardan Devreden Gelirler (Nakit)</t>
  </si>
  <si>
    <t>08.02-Önceki Yıllardan Devreden Gelirler (Alacak)</t>
  </si>
  <si>
    <t>09-Çeşitli İadeler</t>
  </si>
  <si>
    <t>Bütçe Giderleri Toplamı</t>
  </si>
  <si>
    <t>01-Genel Hizmetler</t>
  </si>
  <si>
    <t>01.01-Genel Yönetim Giderleri</t>
  </si>
  <si>
    <t>01.01.01-Personel Giderleri</t>
  </si>
  <si>
    <t>01.01.02-Mal Ve Hizmet Alım Giderleri</t>
  </si>
  <si>
    <t>09-Yedek Ödenekler</t>
  </si>
  <si>
    <t>01.02-İzleme Değerlendirme Ve Koordinasyon Hiz.</t>
  </si>
  <si>
    <t>01.03-Plan, Program Ve Proje Hizmetleri</t>
  </si>
  <si>
    <t>01.04-Araştırma Ve Geliştirme Hizmetleri</t>
  </si>
  <si>
    <t>01.05-Tanıtım Ve Eğitim Hizmetleri</t>
  </si>
  <si>
    <t>02-Proje Ve Faaliyet Destekleme Hizmetleri</t>
  </si>
  <si>
    <t>02.01-Proje Destekleme Hizmetleri</t>
  </si>
  <si>
    <t>02.02-Faaliyet Destekleme Hizmetleri</t>
  </si>
  <si>
    <t>2019 Bütçe Gelirleri Tahmini</t>
  </si>
  <si>
    <t>2019 Başlangıç 
Ödeneği</t>
  </si>
  <si>
    <t>02.03-Teknik Destekleme Hizmetleri</t>
  </si>
  <si>
    <t>02.03.03-Transferler (TD)</t>
  </si>
  <si>
    <t>02.02.07-Transferler (FZD)</t>
  </si>
  <si>
    <t>02.01.03-Transferler (Cmdp-Güdümlü-Proje teklif çarısı)</t>
  </si>
  <si>
    <t>2019 Gerçekleşme Toplamı
(Ocak-Aralık)</t>
  </si>
  <si>
    <t>2019 Gerçekleşme Toplamı 
(Ocak-Aralık)</t>
  </si>
  <si>
    <r>
      <rPr>
        <b/>
        <sz val="12"/>
        <color rgb="FF000000"/>
        <rFont val="Times New Roman"/>
        <family val="1"/>
        <charset val="162"/>
      </rPr>
      <t>*</t>
    </r>
    <r>
      <rPr>
        <sz val="10"/>
        <color rgb="FF000000"/>
        <rFont val="Times New Roman"/>
        <family val="1"/>
        <charset val="162"/>
      </rPr>
      <t xml:space="preserve"> Diğer Gelirler kapsamında 27.750.222,60 TL Faaliyet Geliri elde edilmiş olup bunun 20.250.000,00 TL si CMDP Programı kapsamında, 7.500.000,00 TL 'si SOGEP Projesi Kapsamında Sanayi ve Teknoloji Bakanlığı tarafından kurumumuza aktarılan şartlı bağışlardır.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</si>
</sst>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0"/>
      <name val="Times New Roman"/>
      <family val="1"/>
      <charset val="162"/>
    </font>
    <font>
      <b/>
      <sz val="11"/>
      <color rgb="FF000000"/>
      <name val="Times New Roman"/>
      <family val="1"/>
      <charset val="162"/>
    </font>
    <font>
      <b/>
      <sz val="10"/>
      <color rgb="FF000000"/>
      <name val="Times New Roman"/>
      <family val="1"/>
      <charset val="162"/>
    </font>
    <font>
      <b/>
      <sz val="10"/>
      <color theme="1"/>
      <name val="Times New Roman"/>
      <family val="1"/>
      <charset val="162"/>
    </font>
    <font>
      <b/>
      <sz val="10"/>
      <color theme="1"/>
      <name val="Calibri"/>
      <family val="2"/>
      <charset val="162"/>
      <scheme val="minor"/>
    </font>
    <font>
      <sz val="10"/>
      <color rgb="FF000000"/>
      <name val="Times New Roman"/>
      <family val="1"/>
      <charset val="162"/>
    </font>
    <font>
      <sz val="10"/>
      <color theme="1"/>
      <name val="Times New Roman"/>
      <family val="1"/>
      <charset val="162"/>
    </font>
    <font>
      <sz val="10"/>
      <color theme="1"/>
      <name val="Calibri"/>
      <family val="2"/>
      <charset val="162"/>
      <scheme val="minor"/>
    </font>
    <font>
      <b/>
      <sz val="11"/>
      <color theme="1"/>
      <name val="Times New Roman"/>
      <family val="1"/>
      <charset val="162"/>
    </font>
    <font>
      <sz val="11"/>
      <color theme="1"/>
      <name val="Times New Roman"/>
      <family val="1"/>
      <charset val="162"/>
    </font>
    <font>
      <sz val="9"/>
      <color rgb="FF000000"/>
      <name val="Times New Roman"/>
      <family val="1"/>
      <charset val="162"/>
    </font>
    <font>
      <sz val="9"/>
      <color theme="1"/>
      <name val="Times New Roman"/>
      <family val="1"/>
      <charset val="162"/>
    </font>
    <font>
      <sz val="9"/>
      <color theme="1"/>
      <name val="Calibri"/>
      <family val="2"/>
      <charset val="162"/>
      <scheme val="minor"/>
    </font>
    <font>
      <sz val="10"/>
      <name val="Times New Roman"/>
      <family val="1"/>
      <charset val="162"/>
    </font>
    <font>
      <b/>
      <sz val="12"/>
      <color rgb="FF000000"/>
      <name val="Times New Roman"/>
      <family val="1"/>
      <charset val="162"/>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4" fontId="0" fillId="0" borderId="0" xfId="0" applyNumberFormat="1"/>
    <xf numFmtId="10" fontId="2"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0" fillId="4" borderId="0" xfId="0" applyFill="1" applyBorder="1"/>
    <xf numFmtId="0" fontId="0" fillId="4" borderId="0" xfId="0" applyFill="1"/>
    <xf numFmtId="0" fontId="1" fillId="4" borderId="0" xfId="0" applyFont="1" applyFill="1" applyBorder="1"/>
    <xf numFmtId="0" fontId="1" fillId="4" borderId="0" xfId="0" applyFont="1" applyFill="1"/>
    <xf numFmtId="0" fontId="1" fillId="0" borderId="0" xfId="0" applyFont="1"/>
    <xf numFmtId="4" fontId="3" fillId="2" borderId="1" xfId="0" applyNumberFormat="1" applyFont="1" applyFill="1" applyBorder="1" applyAlignment="1">
      <alignment horizontal="center" vertical="center" wrapText="1"/>
    </xf>
    <xf numFmtId="10" fontId="11"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0" fontId="12" fillId="0" borderId="1" xfId="0" applyNumberFormat="1" applyFont="1" applyBorder="1" applyAlignment="1">
      <alignment horizontal="center" vertical="center"/>
    </xf>
    <xf numFmtId="10" fontId="11" fillId="5" borderId="1" xfId="0" applyNumberFormat="1" applyFont="1" applyFill="1" applyBorder="1" applyAlignment="1">
      <alignment horizontal="center" vertical="center"/>
    </xf>
    <xf numFmtId="10" fontId="15" fillId="0" borderId="1" xfId="0" applyNumberFormat="1" applyFont="1" applyBorder="1" applyAlignment="1">
      <alignment horizontal="center" vertical="center"/>
    </xf>
    <xf numFmtId="10" fontId="15" fillId="0" borderId="1" xfId="0" applyNumberFormat="1" applyFont="1" applyFill="1" applyBorder="1" applyAlignment="1">
      <alignment horizontal="center" vertical="center"/>
    </xf>
    <xf numFmtId="0" fontId="0" fillId="0" borderId="0" xfId="0" applyFill="1"/>
    <xf numFmtId="10" fontId="10" fillId="0" borderId="1" xfId="0" applyNumberFormat="1" applyFont="1" applyFill="1" applyBorder="1" applyAlignment="1">
      <alignment horizontal="center" vertical="center"/>
    </xf>
    <xf numFmtId="0" fontId="15" fillId="0" borderId="0" xfId="0" applyFont="1"/>
    <xf numFmtId="0" fontId="10" fillId="0" borderId="0" xfId="0" applyFont="1"/>
    <xf numFmtId="4" fontId="0" fillId="0" borderId="0" xfId="0" applyNumberFormat="1" applyFill="1"/>
    <xf numFmtId="0" fontId="5" fillId="0" borderId="1" xfId="0" applyFont="1" applyBorder="1" applyAlignment="1">
      <alignment horizontal="left" vertical="center"/>
    </xf>
    <xf numFmtId="4" fontId="5" fillId="0" borderId="1" xfId="0" applyNumberFormat="1" applyFont="1" applyBorder="1" applyAlignment="1">
      <alignment horizontal="right" vertical="center"/>
    </xf>
    <xf numFmtId="0" fontId="13" fillId="3" borderId="1" xfId="0" applyFont="1" applyFill="1" applyBorder="1" applyAlignment="1">
      <alignment horizontal="left" vertical="center"/>
    </xf>
    <xf numFmtId="4" fontId="13" fillId="3" borderId="1" xfId="0" applyNumberFormat="1" applyFont="1" applyFill="1" applyBorder="1" applyAlignment="1">
      <alignment horizontal="right" vertical="center"/>
    </xf>
    <xf numFmtId="4" fontId="14" fillId="3" borderId="1" xfId="0" applyNumberFormat="1" applyFont="1" applyFill="1" applyBorder="1" applyAlignment="1">
      <alignment horizontal="right" vertical="center"/>
    </xf>
    <xf numFmtId="0" fontId="4" fillId="3" borderId="1" xfId="0" applyFont="1" applyFill="1" applyBorder="1" applyAlignment="1">
      <alignment horizontal="left" vertical="center"/>
    </xf>
    <xf numFmtId="4" fontId="4" fillId="3" borderId="1" xfId="0" applyNumberFormat="1" applyFont="1" applyFill="1" applyBorder="1" applyAlignment="1">
      <alignment horizontal="right" vertical="center"/>
    </xf>
    <xf numFmtId="0" fontId="5" fillId="3" borderId="1" xfId="0" applyFont="1" applyFill="1" applyBorder="1" applyAlignment="1">
      <alignment horizontal="left" vertical="center"/>
    </xf>
    <xf numFmtId="4" fontId="5" fillId="5" borderId="1" xfId="0" applyNumberFormat="1" applyFont="1" applyFill="1" applyBorder="1" applyAlignment="1">
      <alignment horizontal="right" vertical="center"/>
    </xf>
    <xf numFmtId="4" fontId="6" fillId="3" borderId="1" xfId="0" applyNumberFormat="1" applyFont="1" applyFill="1" applyBorder="1" applyAlignment="1">
      <alignment horizontal="right" vertical="center"/>
    </xf>
    <xf numFmtId="0" fontId="13" fillId="0" borderId="1" xfId="0" applyFont="1" applyFill="1" applyBorder="1" applyAlignment="1">
      <alignment horizontal="left" vertical="center"/>
    </xf>
    <xf numFmtId="4" fontId="13" fillId="0" borderId="1" xfId="0" applyNumberFormat="1" applyFont="1" applyFill="1" applyBorder="1" applyAlignment="1">
      <alignment horizontal="right" vertical="center"/>
    </xf>
    <xf numFmtId="4" fontId="14" fillId="4" borderId="1" xfId="0" applyNumberFormat="1" applyFont="1" applyFill="1" applyBorder="1" applyAlignment="1">
      <alignment horizontal="right" vertical="center"/>
    </xf>
    <xf numFmtId="0" fontId="8" fillId="0" borderId="1" xfId="0" applyFont="1" applyFill="1" applyBorder="1" applyAlignment="1">
      <alignment horizontal="left" vertical="center"/>
    </xf>
    <xf numFmtId="4" fontId="8"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4" fontId="5" fillId="3" borderId="1" xfId="0" applyNumberFormat="1" applyFont="1" applyFill="1" applyBorder="1" applyAlignment="1">
      <alignment horizontal="right" vertical="center"/>
    </xf>
    <xf numFmtId="0" fontId="13" fillId="0" borderId="1" xfId="0" applyFont="1" applyBorder="1" applyAlignment="1">
      <alignment horizontal="left" vertical="center"/>
    </xf>
    <xf numFmtId="4" fontId="13" fillId="4" borderId="1" xfId="0" applyNumberFormat="1" applyFont="1" applyFill="1" applyBorder="1" applyAlignment="1">
      <alignment horizontal="right" vertical="center"/>
    </xf>
    <xf numFmtId="4" fontId="14" fillId="0" borderId="1" xfId="0" applyNumberFormat="1" applyFont="1" applyBorder="1" applyAlignment="1">
      <alignment horizontal="righ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0" borderId="1" xfId="0" applyFont="1" applyBorder="1" applyAlignment="1">
      <alignment horizontal="left" vertical="center"/>
    </xf>
    <xf numFmtId="4" fontId="4" fillId="0" borderId="1" xfId="0" applyNumberFormat="1" applyFont="1" applyBorder="1" applyAlignment="1">
      <alignment horizontal="right" vertical="center"/>
    </xf>
    <xf numFmtId="0" fontId="4" fillId="3" borderId="1" xfId="0" applyFont="1" applyFill="1" applyBorder="1" applyAlignment="1">
      <alignment vertical="center"/>
    </xf>
    <xf numFmtId="4" fontId="11" fillId="3" borderId="1"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8" fillId="3" borderId="1" xfId="0" applyFont="1" applyFill="1" applyBorder="1" applyAlignment="1">
      <alignment vertical="center"/>
    </xf>
    <xf numFmtId="4" fontId="9" fillId="3" borderId="1" xfId="0" applyNumberFormat="1" applyFont="1" applyFill="1" applyBorder="1" applyAlignment="1">
      <alignment horizontal="right" vertical="center"/>
    </xf>
    <xf numFmtId="0" fontId="8" fillId="0" borderId="1" xfId="0" applyFont="1" applyBorder="1" applyAlignment="1">
      <alignment vertical="center"/>
    </xf>
    <xf numFmtId="4" fontId="8" fillId="0" borderId="1" xfId="0" applyNumberFormat="1" applyFont="1" applyBorder="1" applyAlignment="1">
      <alignment horizontal="right" vertical="center"/>
    </xf>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16" fillId="4" borderId="1" xfId="0" applyNumberFormat="1" applyFont="1" applyFill="1" applyBorder="1" applyAlignment="1">
      <alignment horizontal="right" vertical="center"/>
    </xf>
    <xf numFmtId="0" fontId="4" fillId="5" borderId="1" xfId="0" applyFont="1" applyFill="1" applyBorder="1" applyAlignment="1">
      <alignment vertical="center"/>
    </xf>
    <xf numFmtId="4" fontId="4" fillId="5" borderId="1" xfId="0" applyNumberFormat="1" applyFont="1" applyFill="1" applyBorder="1" applyAlignment="1">
      <alignment horizontal="right" vertical="center"/>
    </xf>
    <xf numFmtId="0" fontId="5" fillId="3" borderId="1" xfId="0" applyFont="1" applyFill="1" applyBorder="1" applyAlignment="1">
      <alignment vertical="center"/>
    </xf>
    <xf numFmtId="4" fontId="9" fillId="4" borderId="1" xfId="0" applyNumberFormat="1" applyFont="1" applyFill="1" applyBorder="1" applyAlignment="1">
      <alignment horizontal="right" vertical="center"/>
    </xf>
    <xf numFmtId="0" fontId="5" fillId="0" borderId="1" xfId="0" applyFont="1" applyBorder="1" applyAlignment="1">
      <alignment vertical="center"/>
    </xf>
    <xf numFmtId="4" fontId="11" fillId="0" borderId="1" xfId="0" applyNumberFormat="1" applyFont="1" applyBorder="1" applyAlignment="1">
      <alignment horizontal="right" vertical="center"/>
    </xf>
    <xf numFmtId="4" fontId="6" fillId="0" borderId="1" xfId="0" applyNumberFormat="1" applyFont="1" applyBorder="1" applyAlignment="1">
      <alignment horizontal="right" vertical="center"/>
    </xf>
    <xf numFmtId="0" fontId="4" fillId="3" borderId="1" xfId="0" applyFont="1" applyFill="1" applyBorder="1" applyAlignment="1">
      <alignment vertical="center" wrapText="1"/>
    </xf>
    <xf numFmtId="4" fontId="4" fillId="3" borderId="1" xfId="0" applyNumberFormat="1" applyFont="1" applyFill="1" applyBorder="1" applyAlignment="1">
      <alignment horizontal="right" vertical="center" wrapText="1"/>
    </xf>
    <xf numFmtId="4" fontId="0" fillId="0" borderId="0" xfId="0" applyNumberFormat="1" applyBorder="1" applyAlignment="1">
      <alignment horizont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workbookViewId="0">
      <selection activeCell="E15" sqref="E15:F15"/>
    </sheetView>
  </sheetViews>
  <sheetFormatPr defaultRowHeight="14.4" x14ac:dyDescent="0.3"/>
  <cols>
    <col min="1" max="1" width="48.33203125" customWidth="1"/>
    <col min="2" max="2" width="14.6640625" customWidth="1"/>
    <col min="3" max="3" width="14.6640625" style="1" customWidth="1"/>
    <col min="4" max="4" width="5.5546875" style="1" customWidth="1"/>
    <col min="5" max="5" width="9.109375" style="1" customWidth="1"/>
    <col min="6" max="6" width="12.6640625" style="1" customWidth="1"/>
    <col min="7" max="7" width="12" customWidth="1"/>
    <col min="8" max="8" width="10.109375" bestFit="1" customWidth="1"/>
    <col min="9" max="9" width="13.33203125" bestFit="1" customWidth="1"/>
  </cols>
  <sheetData>
    <row r="1" spans="1:14" ht="15" x14ac:dyDescent="0.25">
      <c r="C1" s="67"/>
      <c r="D1" s="67"/>
    </row>
    <row r="2" spans="1:14" ht="23.1" customHeight="1" x14ac:dyDescent="0.3">
      <c r="A2" s="68" t="s">
        <v>0</v>
      </c>
      <c r="B2" s="68"/>
      <c r="C2" s="49" t="s">
        <v>28</v>
      </c>
      <c r="D2" s="49"/>
      <c r="E2" s="50" t="s">
        <v>34</v>
      </c>
      <c r="F2" s="69"/>
      <c r="G2" s="50" t="s">
        <v>1</v>
      </c>
    </row>
    <row r="3" spans="1:14" ht="23.1" customHeight="1" x14ac:dyDescent="0.3">
      <c r="A3" s="68"/>
      <c r="B3" s="68"/>
      <c r="C3" s="49"/>
      <c r="D3" s="49"/>
      <c r="E3" s="69"/>
      <c r="F3" s="69"/>
      <c r="G3" s="69"/>
    </row>
    <row r="4" spans="1:14" ht="30" customHeight="1" x14ac:dyDescent="0.3">
      <c r="A4" s="46" t="s">
        <v>2</v>
      </c>
      <c r="B4" s="46"/>
      <c r="C4" s="28">
        <f>C5+C6+C10+C13</f>
        <v>116190000</v>
      </c>
      <c r="D4" s="28"/>
      <c r="E4" s="28">
        <f>E5+E6+E10+E13</f>
        <v>127221872.06</v>
      </c>
      <c r="F4" s="28"/>
      <c r="G4" s="10">
        <f>E4/C4</f>
        <v>1.0949468289870041</v>
      </c>
    </row>
    <row r="5" spans="1:14" ht="30" customHeight="1" x14ac:dyDescent="0.3">
      <c r="A5" s="62" t="s">
        <v>3</v>
      </c>
      <c r="B5" s="62"/>
      <c r="C5" s="23">
        <v>20692790.579999998</v>
      </c>
      <c r="D5" s="23"/>
      <c r="E5" s="64">
        <v>13153875</v>
      </c>
      <c r="F5" s="64"/>
      <c r="G5" s="11">
        <f t="shared" ref="G5:G15" si="0">E5/C5</f>
        <v>0.63567429193013181</v>
      </c>
    </row>
    <row r="6" spans="1:14" ht="30" customHeight="1" x14ac:dyDescent="0.3">
      <c r="A6" s="65" t="s">
        <v>4</v>
      </c>
      <c r="B6" s="65"/>
      <c r="C6" s="66">
        <f>C7+C8+C9</f>
        <v>9078970.8200000003</v>
      </c>
      <c r="D6" s="66"/>
      <c r="E6" s="66">
        <f t="shared" ref="E6" si="1">E7+E8+E9</f>
        <v>2930354.9</v>
      </c>
      <c r="F6" s="66"/>
      <c r="G6" s="10">
        <f t="shared" si="0"/>
        <v>0.32276289439599715</v>
      </c>
    </row>
    <row r="7" spans="1:14" ht="30" customHeight="1" x14ac:dyDescent="0.3">
      <c r="A7" s="62" t="s">
        <v>5</v>
      </c>
      <c r="B7" s="62"/>
      <c r="C7" s="45">
        <v>1801174.99</v>
      </c>
      <c r="D7" s="45"/>
      <c r="E7" s="63">
        <v>1766503.98</v>
      </c>
      <c r="F7" s="63"/>
      <c r="G7" s="10">
        <f t="shared" si="0"/>
        <v>0.98075089306009078</v>
      </c>
    </row>
    <row r="8" spans="1:14" ht="30" customHeight="1" x14ac:dyDescent="0.3">
      <c r="A8" s="60" t="s">
        <v>6</v>
      </c>
      <c r="B8" s="60"/>
      <c r="C8" s="28">
        <v>7165478.0300000003</v>
      </c>
      <c r="D8" s="28"/>
      <c r="E8" s="47">
        <v>1055136.33</v>
      </c>
      <c r="F8" s="47"/>
      <c r="G8" s="10">
        <f t="shared" si="0"/>
        <v>0.14725274790913009</v>
      </c>
    </row>
    <row r="9" spans="1:14" ht="30" customHeight="1" x14ac:dyDescent="0.3">
      <c r="A9" s="62" t="s">
        <v>7</v>
      </c>
      <c r="B9" s="62"/>
      <c r="C9" s="45">
        <v>112317.8</v>
      </c>
      <c r="D9" s="45"/>
      <c r="E9" s="63">
        <v>108714.59</v>
      </c>
      <c r="F9" s="63"/>
      <c r="G9" s="10">
        <f t="shared" si="0"/>
        <v>0.96791951053172331</v>
      </c>
    </row>
    <row r="10" spans="1:14" ht="30" customHeight="1" x14ac:dyDescent="0.25">
      <c r="A10" s="60" t="s">
        <v>8</v>
      </c>
      <c r="B10" s="60"/>
      <c r="C10" s="28">
        <f>C11+C12</f>
        <v>3805000</v>
      </c>
      <c r="D10" s="28"/>
      <c r="E10" s="28">
        <f>E11+E12</f>
        <v>37485657.240000002</v>
      </c>
      <c r="F10" s="28"/>
      <c r="G10" s="10">
        <f t="shared" si="0"/>
        <v>9.8516839001314072</v>
      </c>
    </row>
    <row r="11" spans="1:14" ht="30" customHeight="1" x14ac:dyDescent="0.3">
      <c r="A11" s="53" t="s">
        <v>9</v>
      </c>
      <c r="B11" s="53"/>
      <c r="C11" s="54">
        <v>3700000</v>
      </c>
      <c r="D11" s="54"/>
      <c r="E11" s="61">
        <v>9735434.5500000007</v>
      </c>
      <c r="F11" s="61"/>
      <c r="G11" s="12">
        <f t="shared" si="0"/>
        <v>2.6311985270270273</v>
      </c>
    </row>
    <row r="12" spans="1:14" ht="30" customHeight="1" x14ac:dyDescent="0.3">
      <c r="A12" s="55" t="s">
        <v>10</v>
      </c>
      <c r="B12" s="55"/>
      <c r="C12" s="56">
        <v>105000</v>
      </c>
      <c r="D12" s="56"/>
      <c r="E12" s="57">
        <f>222.69+27750000</f>
        <v>27750222.690000001</v>
      </c>
      <c r="F12" s="57"/>
      <c r="G12" s="12">
        <f t="shared" si="0"/>
        <v>264.28783514285715</v>
      </c>
    </row>
    <row r="13" spans="1:14" ht="30" customHeight="1" x14ac:dyDescent="0.3">
      <c r="A13" s="58" t="s">
        <v>11</v>
      </c>
      <c r="B13" s="58"/>
      <c r="C13" s="59">
        <f>C14+C15+C16</f>
        <v>82613238.599999994</v>
      </c>
      <c r="D13" s="59"/>
      <c r="E13" s="59">
        <f t="shared" ref="E13" si="2">E14+E15+E16</f>
        <v>73651984.920000002</v>
      </c>
      <c r="F13" s="59"/>
      <c r="G13" s="14">
        <f t="shared" si="0"/>
        <v>0.89152763126272117</v>
      </c>
      <c r="H13" s="4"/>
      <c r="I13" s="5"/>
    </row>
    <row r="14" spans="1:14" ht="30" customHeight="1" x14ac:dyDescent="0.3">
      <c r="A14" s="51" t="s">
        <v>12</v>
      </c>
      <c r="B14" s="51"/>
      <c r="C14" s="52">
        <v>75801972.599999994</v>
      </c>
      <c r="D14" s="52"/>
      <c r="E14" s="52">
        <v>73173368.790000007</v>
      </c>
      <c r="F14" s="52"/>
      <c r="G14" s="13">
        <f t="shared" si="0"/>
        <v>0.96532275190421646</v>
      </c>
      <c r="H14" s="4"/>
      <c r="I14" s="5"/>
    </row>
    <row r="15" spans="1:14" ht="30" customHeight="1" x14ac:dyDescent="0.3">
      <c r="A15" s="53" t="s">
        <v>13</v>
      </c>
      <c r="B15" s="53"/>
      <c r="C15" s="54">
        <v>6811266</v>
      </c>
      <c r="D15" s="54"/>
      <c r="E15" s="54">
        <v>478616.13</v>
      </c>
      <c r="F15" s="54"/>
      <c r="G15" s="13">
        <f t="shared" si="0"/>
        <v>7.0268306949104617E-2</v>
      </c>
      <c r="H15" s="4"/>
      <c r="I15" s="5"/>
    </row>
    <row r="16" spans="1:14" ht="30" customHeight="1" x14ac:dyDescent="0.3">
      <c r="A16" s="46" t="s">
        <v>14</v>
      </c>
      <c r="B16" s="46"/>
      <c r="C16" s="28">
        <v>0</v>
      </c>
      <c r="D16" s="28"/>
      <c r="E16" s="47">
        <v>0</v>
      </c>
      <c r="F16" s="47"/>
      <c r="G16" s="10">
        <v>0</v>
      </c>
      <c r="H16" s="6"/>
      <c r="I16" s="7"/>
      <c r="J16" s="8"/>
      <c r="K16" s="8"/>
      <c r="L16" s="8"/>
      <c r="M16" s="8"/>
      <c r="N16" s="8"/>
    </row>
    <row r="17" spans="1:14" ht="30" customHeight="1" x14ac:dyDescent="0.3">
      <c r="A17" s="48" t="s">
        <v>36</v>
      </c>
      <c r="B17" s="48"/>
      <c r="C17" s="48"/>
      <c r="D17" s="48"/>
      <c r="E17" s="48"/>
      <c r="F17" s="48"/>
      <c r="G17" s="48"/>
      <c r="H17" s="8"/>
      <c r="I17" s="8"/>
      <c r="J17" s="8"/>
      <c r="K17" s="8"/>
      <c r="L17" s="8"/>
      <c r="M17" s="8"/>
      <c r="N17" s="8"/>
    </row>
    <row r="18" spans="1:14" ht="45.9" customHeight="1" x14ac:dyDescent="0.3">
      <c r="A18" s="49" t="s">
        <v>0</v>
      </c>
      <c r="B18" s="49"/>
      <c r="C18" s="49" t="s">
        <v>29</v>
      </c>
      <c r="D18" s="49"/>
      <c r="E18" s="50" t="s">
        <v>35</v>
      </c>
      <c r="F18" s="50"/>
      <c r="G18" s="9" t="s">
        <v>1</v>
      </c>
    </row>
    <row r="19" spans="1:14" ht="30" customHeight="1" x14ac:dyDescent="0.3">
      <c r="A19" s="42" t="s">
        <v>15</v>
      </c>
      <c r="B19" s="43"/>
      <c r="C19" s="28">
        <f>C20+C29</f>
        <v>116190000</v>
      </c>
      <c r="D19" s="28"/>
      <c r="E19" s="28">
        <f>E20+E29</f>
        <v>30484759.320000004</v>
      </c>
      <c r="F19" s="28"/>
      <c r="G19" s="2">
        <f>E19/C19</f>
        <v>0.26236990549961275</v>
      </c>
    </row>
    <row r="20" spans="1:14" ht="30" customHeight="1" x14ac:dyDescent="0.3">
      <c r="A20" s="44" t="s">
        <v>16</v>
      </c>
      <c r="B20" s="44"/>
      <c r="C20" s="45">
        <f>C21+C25+C26+C27+C28</f>
        <v>24370084.209999993</v>
      </c>
      <c r="D20" s="45"/>
      <c r="E20" s="45">
        <f>E21+E25+E26+E27+E28</f>
        <v>13683000.880000003</v>
      </c>
      <c r="F20" s="45"/>
      <c r="G20" s="2">
        <f t="shared" ref="G20:G35" si="3">E20/C20</f>
        <v>0.5614671152586882</v>
      </c>
    </row>
    <row r="21" spans="1:14" ht="30" customHeight="1" x14ac:dyDescent="0.3">
      <c r="A21" s="29" t="s">
        <v>17</v>
      </c>
      <c r="B21" s="29"/>
      <c r="C21" s="38">
        <f>C22+C23+C24</f>
        <v>17818380.969999999</v>
      </c>
      <c r="D21" s="38"/>
      <c r="E21" s="38">
        <f>E22+E23+E24</f>
        <v>11413755.390000001</v>
      </c>
      <c r="F21" s="38"/>
      <c r="G21" s="3">
        <f t="shared" si="3"/>
        <v>0.6405607450652685</v>
      </c>
    </row>
    <row r="22" spans="1:14" ht="30" customHeight="1" x14ac:dyDescent="0.3">
      <c r="A22" s="39" t="s">
        <v>18</v>
      </c>
      <c r="B22" s="39"/>
      <c r="C22" s="40">
        <v>9932622.4600000009</v>
      </c>
      <c r="D22" s="40"/>
      <c r="E22" s="41">
        <f>8208941.29+1688248.21</f>
        <v>9897189.5</v>
      </c>
      <c r="F22" s="41"/>
      <c r="G22" s="15">
        <f t="shared" si="3"/>
        <v>0.99643266819586729</v>
      </c>
    </row>
    <row r="23" spans="1:14" s="17" customFormat="1" ht="30" customHeight="1" x14ac:dyDescent="0.3">
      <c r="A23" s="32" t="s">
        <v>19</v>
      </c>
      <c r="B23" s="32"/>
      <c r="C23" s="33">
        <v>3885758.51</v>
      </c>
      <c r="D23" s="33"/>
      <c r="E23" s="34">
        <f>4640119.18-854307.8-2269245.49</f>
        <v>1516565.8899999997</v>
      </c>
      <c r="F23" s="34"/>
      <c r="G23" s="16">
        <f t="shared" si="3"/>
        <v>0.39028825031126285</v>
      </c>
      <c r="I23" s="21"/>
    </row>
    <row r="24" spans="1:14" s="17" customFormat="1" ht="30" customHeight="1" x14ac:dyDescent="0.3">
      <c r="A24" s="35" t="s">
        <v>20</v>
      </c>
      <c r="B24" s="35"/>
      <c r="C24" s="36">
        <v>4000000</v>
      </c>
      <c r="D24" s="36"/>
      <c r="E24" s="37">
        <v>0</v>
      </c>
      <c r="F24" s="37"/>
      <c r="G24" s="18">
        <f t="shared" si="3"/>
        <v>0</v>
      </c>
    </row>
    <row r="25" spans="1:14" ht="30" customHeight="1" x14ac:dyDescent="0.3">
      <c r="A25" s="29" t="s">
        <v>21</v>
      </c>
      <c r="B25" s="29"/>
      <c r="C25" s="30">
        <v>47925.81</v>
      </c>
      <c r="D25" s="30"/>
      <c r="E25" s="31">
        <v>17359.88</v>
      </c>
      <c r="F25" s="31"/>
      <c r="G25" s="3">
        <f t="shared" si="3"/>
        <v>0.36222402918177077</v>
      </c>
    </row>
    <row r="26" spans="1:14" ht="30" customHeight="1" x14ac:dyDescent="0.3">
      <c r="A26" s="29" t="s">
        <v>22</v>
      </c>
      <c r="B26" s="29"/>
      <c r="C26" s="30">
        <v>1637925.81</v>
      </c>
      <c r="D26" s="30"/>
      <c r="E26" s="31">
        <v>1268289.3400000001</v>
      </c>
      <c r="F26" s="31"/>
      <c r="G26" s="3">
        <f t="shared" si="3"/>
        <v>0.77432648796223558</v>
      </c>
      <c r="H26" s="1"/>
    </row>
    <row r="27" spans="1:14" ht="30" customHeight="1" x14ac:dyDescent="0.3">
      <c r="A27" s="29" t="s">
        <v>23</v>
      </c>
      <c r="B27" s="29"/>
      <c r="C27" s="30">
        <v>2287925.81</v>
      </c>
      <c r="D27" s="30"/>
      <c r="E27" s="31">
        <v>227372.39</v>
      </c>
      <c r="F27" s="31"/>
      <c r="G27" s="3">
        <f t="shared" si="3"/>
        <v>9.9379267022648779E-2</v>
      </c>
    </row>
    <row r="28" spans="1:14" ht="30" customHeight="1" x14ac:dyDescent="0.3">
      <c r="A28" s="29" t="s">
        <v>24</v>
      </c>
      <c r="B28" s="29"/>
      <c r="C28" s="30">
        <v>2577925.81</v>
      </c>
      <c r="D28" s="30"/>
      <c r="E28" s="31">
        <v>756223.88</v>
      </c>
      <c r="F28" s="31"/>
      <c r="G28" s="3">
        <f t="shared" si="3"/>
        <v>0.29334586630326648</v>
      </c>
    </row>
    <row r="29" spans="1:14" ht="30" customHeight="1" x14ac:dyDescent="0.3">
      <c r="A29" s="27" t="s">
        <v>25</v>
      </c>
      <c r="B29" s="27"/>
      <c r="C29" s="28">
        <f>C30+C32+C34</f>
        <v>91819915.790000007</v>
      </c>
      <c r="D29" s="28"/>
      <c r="E29" s="28">
        <f>E30+E32+E34</f>
        <v>16801758.440000001</v>
      </c>
      <c r="F29" s="28"/>
      <c r="G29" s="2">
        <f t="shared" si="3"/>
        <v>0.18298599269495147</v>
      </c>
    </row>
    <row r="30" spans="1:14" ht="30" customHeight="1" x14ac:dyDescent="0.3">
      <c r="A30" s="22" t="s">
        <v>26</v>
      </c>
      <c r="B30" s="22"/>
      <c r="C30" s="23">
        <f>C31</f>
        <v>88219915.790000007</v>
      </c>
      <c r="D30" s="23"/>
      <c r="E30" s="23">
        <f>E31</f>
        <v>15519209.280000001</v>
      </c>
      <c r="F30" s="23"/>
      <c r="G30" s="3">
        <f t="shared" si="3"/>
        <v>0.17591503166861047</v>
      </c>
    </row>
    <row r="31" spans="1:14" ht="30" customHeight="1" x14ac:dyDescent="0.3">
      <c r="A31" s="24" t="s">
        <v>33</v>
      </c>
      <c r="B31" s="24"/>
      <c r="C31" s="25">
        <v>88219915.790000007</v>
      </c>
      <c r="D31" s="25"/>
      <c r="E31" s="26">
        <f>8480390.72+7038818.56</f>
        <v>15519209.280000001</v>
      </c>
      <c r="F31" s="26"/>
      <c r="G31" s="15">
        <f t="shared" si="3"/>
        <v>0.17591503166861047</v>
      </c>
    </row>
    <row r="32" spans="1:14" ht="30" customHeight="1" x14ac:dyDescent="0.3">
      <c r="A32" s="22" t="s">
        <v>27</v>
      </c>
      <c r="B32" s="22"/>
      <c r="C32" s="23">
        <f>C33</f>
        <v>2500000</v>
      </c>
      <c r="D32" s="23"/>
      <c r="E32" s="23">
        <f>E33</f>
        <v>428241.36</v>
      </c>
      <c r="F32" s="23"/>
      <c r="G32" s="3">
        <f t="shared" si="3"/>
        <v>0.171296544</v>
      </c>
    </row>
    <row r="33" spans="1:7" ht="30" customHeight="1" x14ac:dyDescent="0.3">
      <c r="A33" s="24" t="s">
        <v>32</v>
      </c>
      <c r="B33" s="24"/>
      <c r="C33" s="25">
        <v>2500000</v>
      </c>
      <c r="D33" s="25"/>
      <c r="E33" s="26">
        <v>428241.36</v>
      </c>
      <c r="F33" s="26"/>
      <c r="G33" s="15">
        <f t="shared" si="3"/>
        <v>0.171296544</v>
      </c>
    </row>
    <row r="34" spans="1:7" s="20" customFormat="1" ht="28.5" customHeight="1" x14ac:dyDescent="0.3">
      <c r="A34" s="22" t="s">
        <v>30</v>
      </c>
      <c r="B34" s="22"/>
      <c r="C34" s="23">
        <f>C35</f>
        <v>1100000</v>
      </c>
      <c r="D34" s="23"/>
      <c r="E34" s="23">
        <f>E35</f>
        <v>854307.8</v>
      </c>
      <c r="F34" s="23"/>
      <c r="G34" s="3">
        <f t="shared" si="3"/>
        <v>0.77664345454545458</v>
      </c>
    </row>
    <row r="35" spans="1:7" s="19" customFormat="1" ht="27" customHeight="1" x14ac:dyDescent="0.25">
      <c r="A35" s="24" t="s">
        <v>31</v>
      </c>
      <c r="B35" s="24"/>
      <c r="C35" s="25">
        <v>1100000</v>
      </c>
      <c r="D35" s="25"/>
      <c r="E35" s="26">
        <v>854307.8</v>
      </c>
      <c r="F35" s="26"/>
      <c r="G35" s="15">
        <f t="shared" si="3"/>
        <v>0.77664345454545458</v>
      </c>
    </row>
  </sheetData>
  <mergeCells count="99">
    <mergeCell ref="C1:D1"/>
    <mergeCell ref="A2:B3"/>
    <mergeCell ref="C2:D3"/>
    <mergeCell ref="E2:F3"/>
    <mergeCell ref="G2:G3"/>
    <mergeCell ref="A4:B4"/>
    <mergeCell ref="C4:D4"/>
    <mergeCell ref="E4:F4"/>
    <mergeCell ref="A7:B7"/>
    <mergeCell ref="C7:D7"/>
    <mergeCell ref="E7:F7"/>
    <mergeCell ref="A5:B5"/>
    <mergeCell ref="C5:D5"/>
    <mergeCell ref="E5:F5"/>
    <mergeCell ref="A6:B6"/>
    <mergeCell ref="C6:D6"/>
    <mergeCell ref="E6:F6"/>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G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33:B33"/>
    <mergeCell ref="C33:D33"/>
    <mergeCell ref="E33:F33"/>
    <mergeCell ref="A29:B29"/>
    <mergeCell ref="C29:D29"/>
    <mergeCell ref="E29:F29"/>
    <mergeCell ref="A30:B30"/>
    <mergeCell ref="C30:D30"/>
    <mergeCell ref="E30:F30"/>
    <mergeCell ref="A31:B31"/>
    <mergeCell ref="C31:D31"/>
    <mergeCell ref="E31:F31"/>
    <mergeCell ref="A32:B32"/>
    <mergeCell ref="C32:D32"/>
    <mergeCell ref="E32:F32"/>
    <mergeCell ref="A34:B34"/>
    <mergeCell ref="C34:D34"/>
    <mergeCell ref="E34:F34"/>
    <mergeCell ref="A35:B35"/>
    <mergeCell ref="C35:D35"/>
    <mergeCell ref="E35:F35"/>
  </mergeCells>
  <pageMargins left="0.70866141732283472"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Sema TAY</dc:creator>
  <cp:lastModifiedBy>Sema TAY</cp:lastModifiedBy>
  <cp:lastPrinted>2019-06-28T07:28:30Z</cp:lastPrinted>
  <dcterms:created xsi:type="dcterms:W3CDTF">2019-04-01T06:20:19Z</dcterms:created>
  <dcterms:modified xsi:type="dcterms:W3CDTF">2020-11-04T07:30:06Z</dcterms:modified>
</cp:coreProperties>
</file>